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oseMaria/Dropbox/Economics/Research/Reallocation Shock/"/>
    </mc:Choice>
  </mc:AlternateContent>
  <xr:revisionPtr revIDLastSave="0" documentId="13_ncr:1_{FE2B2152-4F57-0E40-A60F-368ECDA23C50}" xr6:coauthVersionLast="45" xr6:coauthVersionMax="45" xr10:uidLastSave="{00000000-0000-0000-0000-000000000000}"/>
  <bookViews>
    <workbookView xWindow="300" yWindow="460" windowWidth="36480" windowHeight="19940" xr2:uid="{00000000-000D-0000-FFFF-FFFF00000000}"/>
  </bookViews>
  <sheets>
    <sheet name="Calculations on Initial Claims " sheetId="3" r:id="rId1"/>
    <sheet name="Initial Claims Data" sheetId="2" r:id="rId2"/>
  </sheets>
  <definedNames>
    <definedName name="_DAY">#REF!</definedName>
    <definedName name="_xlnm._FilterDatabase" localSheetId="1" hidden="1">'Initial Claims Data'!$A$1:$D$70</definedName>
    <definedName name="WK_ENDING">'Initial Claims Data'!$A$1:$D$70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0" i="3" l="1"/>
  <c r="B7" i="3"/>
  <c r="F7" i="3" s="1"/>
  <c r="B6" i="3"/>
  <c r="F6" i="3" s="1"/>
  <c r="D5" i="3"/>
  <c r="C5" i="3"/>
  <c r="B5" i="3"/>
  <c r="F5" i="3" s="1"/>
  <c r="B4" i="3"/>
  <c r="F4" i="3" s="1"/>
  <c r="B3" i="3"/>
  <c r="C3" i="3" s="1"/>
  <c r="D7" i="3" l="1"/>
  <c r="D3" i="3"/>
  <c r="E3" i="3" s="1"/>
  <c r="H3" i="3" s="1"/>
  <c r="B8" i="3"/>
  <c r="F3" i="3"/>
  <c r="C7" i="3"/>
  <c r="E7" i="3"/>
  <c r="C4" i="3"/>
  <c r="E5" i="3"/>
  <c r="H5" i="3" s="1"/>
  <c r="C6" i="3"/>
  <c r="D4" i="3"/>
  <c r="D6" i="3"/>
  <c r="H12" i="3" s="1"/>
  <c r="E2" i="2"/>
  <c r="H45" i="2"/>
  <c r="H66" i="2"/>
  <c r="G11" i="2"/>
  <c r="G44" i="2"/>
  <c r="E23" i="2"/>
  <c r="G23" i="2" s="1"/>
  <c r="E26" i="2"/>
  <c r="G26" i="2" s="1"/>
  <c r="E29" i="2"/>
  <c r="G29" i="2" s="1"/>
  <c r="E32" i="2"/>
  <c r="G32" i="2" s="1"/>
  <c r="E35" i="2"/>
  <c r="H36" i="2" s="1"/>
  <c r="E38" i="2"/>
  <c r="H39" i="2" s="1"/>
  <c r="E41" i="2"/>
  <c r="G41" i="2" s="1"/>
  <c r="E44" i="2"/>
  <c r="I46" i="2" s="1"/>
  <c r="E47" i="2"/>
  <c r="H48" i="2" s="1"/>
  <c r="E50" i="2"/>
  <c r="H51" i="2" s="1"/>
  <c r="E53" i="2"/>
  <c r="I55" i="2" s="1"/>
  <c r="E56" i="2"/>
  <c r="I58" i="2" s="1"/>
  <c r="E59" i="2"/>
  <c r="I61" i="2" s="1"/>
  <c r="E62" i="2"/>
  <c r="I64" i="2" s="1"/>
  <c r="E65" i="2"/>
  <c r="G65" i="2" s="1"/>
  <c r="E14" i="2"/>
  <c r="I16" i="2" s="1"/>
  <c r="E17" i="2"/>
  <c r="G17" i="2" s="1"/>
  <c r="E20" i="2"/>
  <c r="G20" i="2" s="1"/>
  <c r="E5" i="2"/>
  <c r="I7" i="2" s="1"/>
  <c r="E11" i="2"/>
  <c r="I13" i="2" s="1"/>
  <c r="E8" i="2"/>
  <c r="I10" i="2" s="1"/>
  <c r="G2" i="2"/>
  <c r="H7" i="3" l="1"/>
  <c r="H11" i="3"/>
  <c r="E6" i="3"/>
  <c r="H13" i="3" s="1"/>
  <c r="E4" i="3"/>
  <c r="H4" i="3" s="1"/>
  <c r="G5" i="2"/>
  <c r="H27" i="2"/>
  <c r="H42" i="2"/>
  <c r="H33" i="2"/>
  <c r="H30" i="2"/>
  <c r="G56" i="2"/>
  <c r="H24" i="2"/>
  <c r="H9" i="2"/>
  <c r="G14" i="2"/>
  <c r="G8" i="2"/>
  <c r="I52" i="2"/>
  <c r="I49" i="2"/>
  <c r="I43" i="2"/>
  <c r="I40" i="2"/>
  <c r="I37" i="2"/>
  <c r="H21" i="2"/>
  <c r="H15" i="2"/>
  <c r="I34" i="2"/>
  <c r="G53" i="2"/>
  <c r="G50" i="2"/>
  <c r="H3" i="2"/>
  <c r="G47" i="2"/>
  <c r="H18" i="2"/>
  <c r="H63" i="2"/>
  <c r="H60" i="2"/>
  <c r="H12" i="2"/>
  <c r="I31" i="2"/>
  <c r="I28" i="2"/>
  <c r="G38" i="2"/>
  <c r="H57" i="2"/>
  <c r="G35" i="2"/>
  <c r="H54" i="2"/>
  <c r="H6" i="2"/>
  <c r="I25" i="2"/>
  <c r="I22" i="2"/>
  <c r="G62" i="2"/>
  <c r="G59" i="2"/>
  <c r="I4" i="2"/>
  <c r="I67" i="2"/>
  <c r="I19" i="2"/>
  <c r="H6" i="3" l="1"/>
  <c r="H14" i="3" l="1"/>
</calcChain>
</file>

<file path=xl/sharedStrings.xml><?xml version="1.0" encoding="utf-8"?>
<sst xmlns="http://schemas.openxmlformats.org/spreadsheetml/2006/main" count="93" uniqueCount="29">
  <si>
    <t>Recall Expectation</t>
  </si>
  <si>
    <t>Initial UI Claims</t>
  </si>
  <si>
    <t>PUA Claims</t>
  </si>
  <si>
    <t>Unknown</t>
  </si>
  <si>
    <t>No</t>
  </si>
  <si>
    <t>Yes</t>
  </si>
  <si>
    <t>Week Ending</t>
  </si>
  <si>
    <t>Weekly Initial Claims</t>
  </si>
  <si>
    <t>Permanent</t>
  </si>
  <si>
    <t>Temporary</t>
  </si>
  <si>
    <t>Percent Shares</t>
  </si>
  <si>
    <t>January (4)</t>
  </si>
  <si>
    <t>February (4)</t>
  </si>
  <si>
    <t>March (4)</t>
  </si>
  <si>
    <t>April (5)</t>
  </si>
  <si>
    <t>May (4)</t>
  </si>
  <si>
    <t>Weekly Claims</t>
  </si>
  <si>
    <t>March-May Weighted Average, Unknown Share</t>
  </si>
  <si>
    <t>Permanent Share</t>
  </si>
  <si>
    <t>Temporary Share</t>
  </si>
  <si>
    <t>Share Uncertain</t>
  </si>
  <si>
    <t xml:space="preserve"> </t>
  </si>
  <si>
    <t>Monthly New Claims</t>
  </si>
  <si>
    <t>Assumption: Share of Uncertain that are truly permanent</t>
  </si>
  <si>
    <t>Adjusted Permanent-Layoff Share</t>
  </si>
  <si>
    <t>March-May (Unweighted) Average, Adjusted Permanent Share</t>
  </si>
  <si>
    <t>March-May Weighted Average, Adjusted Permanent Share</t>
  </si>
  <si>
    <t>March-May Weighted Average, Permanent Share</t>
  </si>
  <si>
    <t>March-May Weighted Average, Temporary Share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</si>
</sst>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3" fontId="0" fillId="0" borderId="0" xfId="0" applyNumberFormat="1"/>
    <xf numFmtId="1" fontId="0" fillId="0" borderId="0" xfId="0" applyNumberFormat="1"/>
    <xf numFmtId="164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F4298-78FF-C646-BAC4-3E8B9A2AF67D}">
  <dimension ref="A1:H14"/>
  <sheetViews>
    <sheetView tabSelected="1" zoomScale="180" zoomScaleNormal="180" workbookViewId="0">
      <selection activeCell="L11" sqref="L11"/>
    </sheetView>
  </sheetViews>
  <sheetFormatPr baseColWidth="10" defaultRowHeight="15" x14ac:dyDescent="0.2"/>
  <cols>
    <col min="6" max="6" width="12.1640625" bestFit="1" customWidth="1"/>
    <col min="7" max="7" width="12.1640625" customWidth="1"/>
  </cols>
  <sheetData>
    <row r="1" spans="1:8" x14ac:dyDescent="0.2">
      <c r="B1" t="s">
        <v>21</v>
      </c>
      <c r="C1" s="7" t="s">
        <v>10</v>
      </c>
      <c r="D1" s="7"/>
      <c r="E1" s="7"/>
    </row>
    <row r="2" spans="1:8" ht="80" x14ac:dyDescent="0.2">
      <c r="B2" s="6" t="s">
        <v>22</v>
      </c>
      <c r="C2" s="6" t="s">
        <v>18</v>
      </c>
      <c r="D2" s="6" t="s">
        <v>19</v>
      </c>
      <c r="E2" s="6" t="s">
        <v>20</v>
      </c>
      <c r="F2" s="5" t="s">
        <v>16</v>
      </c>
      <c r="G2" s="5" t="s">
        <v>23</v>
      </c>
      <c r="H2" s="5" t="s">
        <v>24</v>
      </c>
    </row>
    <row r="3" spans="1:8" x14ac:dyDescent="0.2">
      <c r="A3" t="s">
        <v>11</v>
      </c>
      <c r="B3" s="2">
        <f>'Initial Claims Data'!E2+'Initial Claims Data'!E5+'Initial Claims Data'!E8+'Initial Claims Data'!E11</f>
        <v>209082</v>
      </c>
      <c r="C3" s="3">
        <f>100*('Initial Claims Data'!C3+'Initial Claims Data'!C6+'Initial Claims Data'!C9+'Initial Claims Data'!C12)/B3</f>
        <v>55.173568265082601</v>
      </c>
      <c r="D3" s="3">
        <f>100*('Initial Claims Data'!C4+'Initial Claims Data'!C7+'Initial Claims Data'!C10+'Initial Claims Data'!C13)/B3</f>
        <v>42.958743459503928</v>
      </c>
      <c r="E3" s="2">
        <f>100-C3-D3</f>
        <v>1.8676882754134709</v>
      </c>
      <c r="F3" s="2">
        <f>B3/4</f>
        <v>52270.5</v>
      </c>
      <c r="G3" s="8">
        <v>0.5</v>
      </c>
      <c r="H3" s="4">
        <f>C3+G3*E3</f>
        <v>56.107412402789336</v>
      </c>
    </row>
    <row r="4" spans="1:8" x14ac:dyDescent="0.2">
      <c r="A4" t="s">
        <v>12</v>
      </c>
      <c r="B4" s="2">
        <f>'Initial Claims Data'!E14+'Initial Claims Data'!E17+'Initial Claims Data'!E20+'Initial Claims Data'!E23</f>
        <v>161771</v>
      </c>
      <c r="C4" s="3">
        <f>100*('Initial Claims Data'!C15+'Initial Claims Data'!C18+'Initial Claims Data'!C21+'Initial Claims Data'!C24)/B4</f>
        <v>59.965630428197883</v>
      </c>
      <c r="D4" s="3">
        <f>100*('Initial Claims Data'!C16+'Initial Claims Data'!C19+'Initial Claims Data'!C22+'Initial Claims Data'!C25)/B4</f>
        <v>38.086554450426839</v>
      </c>
      <c r="E4" s="2">
        <f>100-C4-D4</f>
        <v>1.9478151213752781</v>
      </c>
      <c r="F4" s="2">
        <f>B4/4</f>
        <v>40442.75</v>
      </c>
      <c r="G4" s="8">
        <v>0.5</v>
      </c>
      <c r="H4" s="4">
        <f t="shared" ref="H4:H7" si="0">C4+G4*E4</f>
        <v>60.939537988885519</v>
      </c>
    </row>
    <row r="5" spans="1:8" x14ac:dyDescent="0.2">
      <c r="A5" t="s">
        <v>13</v>
      </c>
      <c r="B5" s="2">
        <f>'Initial Claims Data'!E26+'Initial Claims Data'!E29+'Initial Claims Data'!E32+'Initial Claims Data'!E35</f>
        <v>1344028</v>
      </c>
      <c r="C5" s="3">
        <f>100*('Initial Claims Data'!C27+'Initial Claims Data'!C30+'Initial Claims Data'!C33+'Initial Claims Data'!C36)/B5</f>
        <v>15.045891901061585</v>
      </c>
      <c r="D5" s="3">
        <f>100*('Initial Claims Data'!C28+'Initial Claims Data'!C31+'Initial Claims Data'!C34+'Initial Claims Data'!C37)/B5</f>
        <v>84.628817256783336</v>
      </c>
      <c r="E5" s="2">
        <f>100-C5-D5</f>
        <v>0.32529084215508419</v>
      </c>
      <c r="F5" s="2">
        <f>B5/4</f>
        <v>336007</v>
      </c>
      <c r="G5" s="8">
        <v>0.5</v>
      </c>
      <c r="H5" s="4">
        <f t="shared" si="0"/>
        <v>15.208537322139128</v>
      </c>
    </row>
    <row r="6" spans="1:8" x14ac:dyDescent="0.2">
      <c r="A6" t="s">
        <v>14</v>
      </c>
      <c r="B6" s="2">
        <f>'Initial Claims Data'!E38+'Initial Claims Data'!E41+'Initial Claims Data'!E44+'Initial Claims Data'!E47+'Initial Claims Data'!E50</f>
        <v>3028070</v>
      </c>
      <c r="C6" s="3">
        <f>100*('Initial Claims Data'!C39+'Initial Claims Data'!C42+'Initial Claims Data'!C45+'Initial Claims Data'!C48+'Initial Claims Data'!C51)/B6</f>
        <v>16.358208363743241</v>
      </c>
      <c r="D6" s="3">
        <f>100*('Initial Claims Data'!C40+'Initial Claims Data'!C43+'Initial Claims Data'!C46+'Initial Claims Data'!C49+'Initial Claims Data'!C52)/B6</f>
        <v>73.626237174173653</v>
      </c>
      <c r="E6" s="2">
        <f>100-C6-D6</f>
        <v>10.015554462083102</v>
      </c>
      <c r="F6" s="2">
        <f>B6/5</f>
        <v>605614</v>
      </c>
      <c r="G6" s="8">
        <v>0.5</v>
      </c>
      <c r="H6" s="4">
        <f t="shared" si="0"/>
        <v>21.365985594784792</v>
      </c>
    </row>
    <row r="7" spans="1:8" x14ac:dyDescent="0.2">
      <c r="A7" t="s">
        <v>15</v>
      </c>
      <c r="B7" s="2">
        <f>'Initial Claims Data'!E53+'Initial Claims Data'!E56+'Initial Claims Data'!E59+'Initial Claims Data'!E62</f>
        <v>1311789</v>
      </c>
      <c r="C7" s="3">
        <f>100*('Initial Claims Data'!C54+'Initial Claims Data'!C57+'Initial Claims Data'!C60+'Initial Claims Data'!C63)/B7</f>
        <v>19.1890616554949</v>
      </c>
      <c r="D7" s="3">
        <f>100*('Initial Claims Data'!C55+'Initial Claims Data'!C58+'Initial Claims Data'!C61+'Initial Claims Data'!C64)/B7</f>
        <v>48.208667704943402</v>
      </c>
      <c r="E7" s="2">
        <f>100-C7-D7</f>
        <v>32.602270639561702</v>
      </c>
      <c r="F7" s="2">
        <f>B7/4</f>
        <v>327947.25</v>
      </c>
      <c r="G7" s="8">
        <v>0.5</v>
      </c>
      <c r="H7" s="4">
        <f t="shared" si="0"/>
        <v>35.490196975275751</v>
      </c>
    </row>
    <row r="8" spans="1:8" x14ac:dyDescent="0.2">
      <c r="B8" s="2">
        <f>SUM(B5:B7)</f>
        <v>5683887</v>
      </c>
    </row>
    <row r="10" spans="1:8" x14ac:dyDescent="0.2">
      <c r="A10" t="s">
        <v>26</v>
      </c>
      <c r="H10" s="4">
        <f>(B5/B8)*H5 + (B6/B8)*H6 + (B7/B8)*H7</f>
        <v>23.169716428211892</v>
      </c>
    </row>
    <row r="11" spans="1:8" x14ac:dyDescent="0.2">
      <c r="A11" t="s">
        <v>27</v>
      </c>
      <c r="H11" s="4">
        <f>(B5/B8)*C5 + (B6/B8)*C6 + (B7/B8)*C7</f>
        <v>16.70122928200367</v>
      </c>
    </row>
    <row r="12" spans="1:8" x14ac:dyDescent="0.2">
      <c r="A12" t="s">
        <v>28</v>
      </c>
      <c r="H12" s="4">
        <f>(B5/5683887)*D5 + (B6/5683887)*D6 + (B7/5683887)*D7</f>
        <v>70.361796425579882</v>
      </c>
    </row>
    <row r="13" spans="1:8" x14ac:dyDescent="0.2">
      <c r="A13" t="s">
        <v>17</v>
      </c>
      <c r="H13" s="4">
        <f>(B5/5683887)*E5 + (B6/5683887)*E6 + (B7/5683887)*E7</f>
        <v>12.936974292416439</v>
      </c>
    </row>
    <row r="14" spans="1:8" x14ac:dyDescent="0.2">
      <c r="A14" t="s">
        <v>25</v>
      </c>
      <c r="H14" s="4">
        <f>AVERAGE(H5:H7)</f>
        <v>24.021573297399886</v>
      </c>
    </row>
  </sheetData>
  <mergeCells count="1">
    <mergeCell ref="C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0"/>
  <sheetViews>
    <sheetView zoomScale="157" zoomScaleNormal="157" workbookViewId="0">
      <selection activeCell="J1" sqref="J1:S15"/>
    </sheetView>
  </sheetViews>
  <sheetFormatPr baseColWidth="10" defaultColWidth="8.83203125" defaultRowHeight="15" x14ac:dyDescent="0.2"/>
  <cols>
    <col min="1" max="1" width="12" customWidth="1"/>
    <col min="2" max="2" width="16.1640625" customWidth="1"/>
    <col min="3" max="3" width="10" customWidth="1"/>
    <col min="4" max="4" width="13" customWidth="1"/>
    <col min="5" max="5" width="13.6640625" customWidth="1"/>
    <col min="6" max="6" width="3" customWidth="1"/>
    <col min="11" max="11" width="9.1640625" bestFit="1" customWidth="1"/>
    <col min="15" max="15" width="17.33203125" customWidth="1"/>
  </cols>
  <sheetData>
    <row r="1" spans="1:9" x14ac:dyDescent="0.2">
      <c r="A1" t="s">
        <v>6</v>
      </c>
      <c r="B1" t="s">
        <v>0</v>
      </c>
      <c r="C1" t="s">
        <v>1</v>
      </c>
      <c r="D1" t="s">
        <v>2</v>
      </c>
      <c r="E1" t="s">
        <v>7</v>
      </c>
      <c r="G1" t="s">
        <v>3</v>
      </c>
      <c r="H1" t="s">
        <v>8</v>
      </c>
      <c r="I1" t="s">
        <v>9</v>
      </c>
    </row>
    <row r="2" spans="1:9" x14ac:dyDescent="0.2">
      <c r="A2" s="1">
        <v>43841</v>
      </c>
      <c r="B2" t="s">
        <v>3</v>
      </c>
      <c r="C2" s="2">
        <v>894</v>
      </c>
      <c r="D2" s="2">
        <v>0</v>
      </c>
      <c r="E2" s="2">
        <f>SUM(C2:C4)</f>
        <v>53430</v>
      </c>
      <c r="G2">
        <f>100*C2/E2</f>
        <v>1.6732172936552498</v>
      </c>
    </row>
    <row r="3" spans="1:9" x14ac:dyDescent="0.2">
      <c r="A3" s="1">
        <v>43841</v>
      </c>
      <c r="B3" t="s">
        <v>4</v>
      </c>
      <c r="C3" s="2">
        <v>28523</v>
      </c>
      <c r="D3" s="2">
        <v>0</v>
      </c>
      <c r="E3" s="2"/>
      <c r="H3">
        <f>100*C3/E2</f>
        <v>53.383866741530973</v>
      </c>
    </row>
    <row r="4" spans="1:9" x14ac:dyDescent="0.2">
      <c r="A4" s="1">
        <v>43841</v>
      </c>
      <c r="B4" t="s">
        <v>5</v>
      </c>
      <c r="C4" s="2">
        <v>24013</v>
      </c>
      <c r="D4" s="2">
        <v>0</v>
      </c>
      <c r="E4" s="2"/>
      <c r="I4">
        <f>100*C4/E2</f>
        <v>44.942915964813778</v>
      </c>
    </row>
    <row r="5" spans="1:9" x14ac:dyDescent="0.2">
      <c r="A5" s="1">
        <v>43848</v>
      </c>
      <c r="B5" t="s">
        <v>3</v>
      </c>
      <c r="C5" s="2">
        <v>1149</v>
      </c>
      <c r="D5" s="2">
        <v>0</v>
      </c>
      <c r="E5" s="2">
        <f>SUM(C5:C7)</f>
        <v>65765</v>
      </c>
      <c r="G5">
        <f>100*C5/E5</f>
        <v>1.7471299323348286</v>
      </c>
    </row>
    <row r="6" spans="1:9" x14ac:dyDescent="0.2">
      <c r="A6" s="1">
        <v>43848</v>
      </c>
      <c r="B6" t="s">
        <v>4</v>
      </c>
      <c r="C6" s="2">
        <v>35705</v>
      </c>
      <c r="D6" s="2">
        <v>0</v>
      </c>
      <c r="E6" s="2"/>
      <c r="H6">
        <f>100*C6/E5</f>
        <v>54.291796548315972</v>
      </c>
    </row>
    <row r="7" spans="1:9" x14ac:dyDescent="0.2">
      <c r="A7" s="1">
        <v>43848</v>
      </c>
      <c r="B7" t="s">
        <v>5</v>
      </c>
      <c r="C7" s="2">
        <v>28911</v>
      </c>
      <c r="D7" s="2">
        <v>0</v>
      </c>
      <c r="E7" s="2"/>
      <c r="I7">
        <f>100*C7/E5</f>
        <v>43.961073519349199</v>
      </c>
    </row>
    <row r="8" spans="1:9" x14ac:dyDescent="0.2">
      <c r="A8" s="1">
        <v>43855</v>
      </c>
      <c r="B8" t="s">
        <v>3</v>
      </c>
      <c r="C8" s="2">
        <v>1061</v>
      </c>
      <c r="D8" s="2">
        <v>0</v>
      </c>
      <c r="E8" s="2">
        <f t="shared" ref="E8:E65" si="0">SUM(C8:C10)</f>
        <v>46376</v>
      </c>
      <c r="G8">
        <f>100*C8/E8</f>
        <v>2.2878212868725201</v>
      </c>
    </row>
    <row r="9" spans="1:9" x14ac:dyDescent="0.2">
      <c r="A9" s="1">
        <v>43855</v>
      </c>
      <c r="B9" t="s">
        <v>4</v>
      </c>
      <c r="C9" s="2">
        <v>25962</v>
      </c>
      <c r="D9" s="2">
        <v>0</v>
      </c>
      <c r="E9" s="2"/>
      <c r="H9">
        <f>100*C9/E8</f>
        <v>55.9815421769881</v>
      </c>
    </row>
    <row r="10" spans="1:9" x14ac:dyDescent="0.2">
      <c r="A10" s="1">
        <v>43855</v>
      </c>
      <c r="B10" t="s">
        <v>5</v>
      </c>
      <c r="C10" s="2">
        <v>19353</v>
      </c>
      <c r="D10" s="2">
        <v>0</v>
      </c>
      <c r="E10" s="2"/>
      <c r="I10">
        <f>100*C10/E8</f>
        <v>41.730636536139386</v>
      </c>
    </row>
    <row r="11" spans="1:9" x14ac:dyDescent="0.2">
      <c r="A11" s="1">
        <v>43862</v>
      </c>
      <c r="B11" t="s">
        <v>3</v>
      </c>
      <c r="C11" s="2">
        <v>801</v>
      </c>
      <c r="D11" s="2">
        <v>0</v>
      </c>
      <c r="E11" s="2">
        <f t="shared" si="0"/>
        <v>43511</v>
      </c>
      <c r="G11">
        <f>100*C11/E11</f>
        <v>1.8409137919146883</v>
      </c>
    </row>
    <row r="12" spans="1:9" x14ac:dyDescent="0.2">
      <c r="A12" s="1">
        <v>43862</v>
      </c>
      <c r="B12" t="s">
        <v>4</v>
      </c>
      <c r="C12" s="2">
        <v>25168</v>
      </c>
      <c r="D12" s="2">
        <v>0</v>
      </c>
      <c r="E12" s="2"/>
      <c r="H12">
        <f>100*C12/E11</f>
        <v>57.842844338213325</v>
      </c>
    </row>
    <row r="13" spans="1:9" x14ac:dyDescent="0.2">
      <c r="A13" s="1">
        <v>43862</v>
      </c>
      <c r="B13" t="s">
        <v>5</v>
      </c>
      <c r="C13" s="2">
        <v>17542</v>
      </c>
      <c r="D13" s="2">
        <v>0</v>
      </c>
      <c r="E13" s="2"/>
      <c r="I13">
        <f>100*C13/E11</f>
        <v>40.316241869871988</v>
      </c>
    </row>
    <row r="14" spans="1:9" x14ac:dyDescent="0.2">
      <c r="A14" s="1">
        <v>43869</v>
      </c>
      <c r="B14" t="s">
        <v>3</v>
      </c>
      <c r="C14" s="2">
        <v>938</v>
      </c>
      <c r="D14" s="2">
        <v>0</v>
      </c>
      <c r="E14" s="2">
        <f t="shared" si="0"/>
        <v>40754</v>
      </c>
      <c r="G14">
        <f>100*C14/E14</f>
        <v>2.3016145654414291</v>
      </c>
    </row>
    <row r="15" spans="1:9" x14ac:dyDescent="0.2">
      <c r="A15" s="1">
        <v>43869</v>
      </c>
      <c r="B15" t="s">
        <v>4</v>
      </c>
      <c r="C15" s="2">
        <v>24065</v>
      </c>
      <c r="D15" s="2">
        <v>0</v>
      </c>
      <c r="E15" s="2"/>
      <c r="H15">
        <f>100*C15/E14</f>
        <v>59.049418461991458</v>
      </c>
    </row>
    <row r="16" spans="1:9" x14ac:dyDescent="0.2">
      <c r="A16" s="1">
        <v>43869</v>
      </c>
      <c r="B16" t="s">
        <v>5</v>
      </c>
      <c r="C16" s="2">
        <v>15751</v>
      </c>
      <c r="D16" s="2">
        <v>0</v>
      </c>
      <c r="E16" s="2"/>
      <c r="I16">
        <f>100*C16/E14</f>
        <v>38.648966972567109</v>
      </c>
    </row>
    <row r="17" spans="1:9" x14ac:dyDescent="0.2">
      <c r="A17" s="1">
        <v>43876</v>
      </c>
      <c r="B17" t="s">
        <v>3</v>
      </c>
      <c r="C17" s="2">
        <v>774</v>
      </c>
      <c r="D17" s="2">
        <v>0</v>
      </c>
      <c r="E17" s="2">
        <f t="shared" si="0"/>
        <v>43623</v>
      </c>
      <c r="G17">
        <f>100*C17/E17</f>
        <v>1.7742933773468124</v>
      </c>
    </row>
    <row r="18" spans="1:9" x14ac:dyDescent="0.2">
      <c r="A18" s="1">
        <v>43876</v>
      </c>
      <c r="B18" t="s">
        <v>4</v>
      </c>
      <c r="C18" s="2">
        <v>26341</v>
      </c>
      <c r="D18" s="2">
        <v>0</v>
      </c>
      <c r="E18" s="2"/>
      <c r="H18">
        <f>100*C18/E17</f>
        <v>60.383284047406185</v>
      </c>
    </row>
    <row r="19" spans="1:9" x14ac:dyDescent="0.2">
      <c r="A19" s="1">
        <v>43876</v>
      </c>
      <c r="B19" t="s">
        <v>5</v>
      </c>
      <c r="C19" s="2">
        <v>16508</v>
      </c>
      <c r="D19" s="2">
        <v>0</v>
      </c>
      <c r="E19" s="2"/>
      <c r="I19">
        <f>100*C19/E17</f>
        <v>37.842422575246999</v>
      </c>
    </row>
    <row r="20" spans="1:9" x14ac:dyDescent="0.2">
      <c r="A20" s="1">
        <v>43883</v>
      </c>
      <c r="B20" t="s">
        <v>3</v>
      </c>
      <c r="C20" s="2">
        <v>609</v>
      </c>
      <c r="D20" s="2">
        <v>0</v>
      </c>
      <c r="E20" s="2">
        <f t="shared" si="0"/>
        <v>35129</v>
      </c>
      <c r="G20">
        <f>100*C20/E20</f>
        <v>1.7336104073557459</v>
      </c>
    </row>
    <row r="21" spans="1:9" x14ac:dyDescent="0.2">
      <c r="A21" s="1">
        <v>43883</v>
      </c>
      <c r="B21" t="s">
        <v>4</v>
      </c>
      <c r="C21" s="2">
        <v>20810</v>
      </c>
      <c r="D21" s="2">
        <v>0</v>
      </c>
      <c r="E21" s="2"/>
      <c r="H21">
        <f>100*C21/E20</f>
        <v>59.23880554527598</v>
      </c>
    </row>
    <row r="22" spans="1:9" x14ac:dyDescent="0.2">
      <c r="A22" s="1">
        <v>43883</v>
      </c>
      <c r="B22" t="s">
        <v>5</v>
      </c>
      <c r="C22" s="2">
        <v>13710</v>
      </c>
      <c r="D22" s="2">
        <v>0</v>
      </c>
      <c r="E22" s="2"/>
      <c r="I22">
        <f>100*C22/E20</f>
        <v>39.027584047368272</v>
      </c>
    </row>
    <row r="23" spans="1:9" x14ac:dyDescent="0.2">
      <c r="A23" s="1">
        <v>43890</v>
      </c>
      <c r="B23" t="s">
        <v>3</v>
      </c>
      <c r="C23" s="2">
        <v>830</v>
      </c>
      <c r="D23" s="2">
        <v>0</v>
      </c>
      <c r="E23" s="2">
        <f t="shared" si="0"/>
        <v>42265</v>
      </c>
      <c r="G23">
        <f>100*C23/E23</f>
        <v>1.9637998343783272</v>
      </c>
    </row>
    <row r="24" spans="1:9" x14ac:dyDescent="0.2">
      <c r="A24" s="1">
        <v>43890</v>
      </c>
      <c r="B24" t="s">
        <v>4</v>
      </c>
      <c r="C24" s="2">
        <v>25791</v>
      </c>
      <c r="D24" s="2">
        <v>0</v>
      </c>
      <c r="E24" s="2"/>
      <c r="H24">
        <f>100*C24/E23</f>
        <v>61.022122323435468</v>
      </c>
    </row>
    <row r="25" spans="1:9" x14ac:dyDescent="0.2">
      <c r="A25" s="1">
        <v>43890</v>
      </c>
      <c r="B25" t="s">
        <v>5</v>
      </c>
      <c r="C25" s="2">
        <v>15644</v>
      </c>
      <c r="D25" s="2">
        <v>0</v>
      </c>
      <c r="E25" s="2"/>
      <c r="I25">
        <f>100*C25/E23</f>
        <v>37.014077842186204</v>
      </c>
    </row>
    <row r="26" spans="1:9" x14ac:dyDescent="0.2">
      <c r="A26" s="1">
        <v>43897</v>
      </c>
      <c r="B26" t="s">
        <v>3</v>
      </c>
      <c r="C26" s="2">
        <v>535</v>
      </c>
      <c r="D26" s="2">
        <v>0</v>
      </c>
      <c r="E26" s="2">
        <f t="shared" si="0"/>
        <v>43609</v>
      </c>
      <c r="G26">
        <f>100*C26/E26</f>
        <v>1.2268109793849893</v>
      </c>
    </row>
    <row r="27" spans="1:9" x14ac:dyDescent="0.2">
      <c r="A27" s="1">
        <v>43897</v>
      </c>
      <c r="B27" t="s">
        <v>4</v>
      </c>
      <c r="C27" s="2">
        <v>27197</v>
      </c>
      <c r="D27" s="2">
        <v>0</v>
      </c>
      <c r="E27" s="2"/>
      <c r="H27">
        <f>100*C27/E26</f>
        <v>62.365566740810387</v>
      </c>
    </row>
    <row r="28" spans="1:9" x14ac:dyDescent="0.2">
      <c r="A28" s="1">
        <v>43897</v>
      </c>
      <c r="B28" t="s">
        <v>5</v>
      </c>
      <c r="C28" s="2">
        <v>15877</v>
      </c>
      <c r="D28" s="2">
        <v>0</v>
      </c>
      <c r="E28" s="2"/>
      <c r="I28">
        <f>100*C28/E26</f>
        <v>36.407622279804627</v>
      </c>
    </row>
    <row r="29" spans="1:9" x14ac:dyDescent="0.2">
      <c r="A29" s="1">
        <v>43904</v>
      </c>
      <c r="B29" t="s">
        <v>3</v>
      </c>
      <c r="C29" s="2">
        <v>651</v>
      </c>
      <c r="D29" s="2">
        <v>0</v>
      </c>
      <c r="E29" s="2">
        <f t="shared" si="0"/>
        <v>57707</v>
      </c>
      <c r="G29">
        <f>100*C29/E29</f>
        <v>1.1281127072972084</v>
      </c>
    </row>
    <row r="30" spans="1:9" x14ac:dyDescent="0.2">
      <c r="A30" s="1">
        <v>43904</v>
      </c>
      <c r="B30" t="s">
        <v>4</v>
      </c>
      <c r="C30" s="2">
        <v>30349</v>
      </c>
      <c r="D30" s="2">
        <v>0</v>
      </c>
      <c r="E30" s="2"/>
      <c r="H30">
        <f>100*C30/E29</f>
        <v>52.591540021141284</v>
      </c>
    </row>
    <row r="31" spans="1:9" x14ac:dyDescent="0.2">
      <c r="A31" s="1">
        <v>43904</v>
      </c>
      <c r="B31" t="s">
        <v>5</v>
      </c>
      <c r="C31" s="2">
        <v>26707</v>
      </c>
      <c r="D31" s="2">
        <v>0</v>
      </c>
      <c r="E31" s="2"/>
      <c r="I31">
        <f>100*C31/E29</f>
        <v>46.28034727156151</v>
      </c>
    </row>
    <row r="32" spans="1:9" x14ac:dyDescent="0.2">
      <c r="A32" s="1">
        <v>43911</v>
      </c>
      <c r="B32" t="s">
        <v>3</v>
      </c>
      <c r="C32" s="2">
        <v>1365</v>
      </c>
      <c r="D32" s="2">
        <v>0</v>
      </c>
      <c r="E32" s="2">
        <f t="shared" si="0"/>
        <v>185545</v>
      </c>
      <c r="G32">
        <f>100*C32/E32</f>
        <v>0.73567059203966689</v>
      </c>
    </row>
    <row r="33" spans="1:9" x14ac:dyDescent="0.2">
      <c r="A33" s="1">
        <v>43911</v>
      </c>
      <c r="B33" t="s">
        <v>4</v>
      </c>
      <c r="C33" s="2">
        <v>51993</v>
      </c>
      <c r="D33" s="2">
        <v>0</v>
      </c>
      <c r="E33" s="2"/>
      <c r="H33">
        <f>100*C33/E32</f>
        <v>28.021773693713115</v>
      </c>
    </row>
    <row r="34" spans="1:9" x14ac:dyDescent="0.2">
      <c r="A34" s="1">
        <v>43911</v>
      </c>
      <c r="B34" t="s">
        <v>5</v>
      </c>
      <c r="C34" s="2">
        <v>132187</v>
      </c>
      <c r="D34" s="2">
        <v>0</v>
      </c>
      <c r="E34" s="2"/>
      <c r="I34">
        <f>100*C34/E32</f>
        <v>71.242555714247217</v>
      </c>
    </row>
    <row r="35" spans="1:9" x14ac:dyDescent="0.2">
      <c r="A35" s="1">
        <v>43918</v>
      </c>
      <c r="B35" t="s">
        <v>3</v>
      </c>
      <c r="C35" s="2">
        <v>1821</v>
      </c>
      <c r="D35" s="2">
        <v>0</v>
      </c>
      <c r="E35" s="2">
        <f t="shared" si="0"/>
        <v>1057167</v>
      </c>
      <c r="G35">
        <f>100*C35/E35</f>
        <v>0.17225282287472082</v>
      </c>
    </row>
    <row r="36" spans="1:9" x14ac:dyDescent="0.2">
      <c r="A36" s="1">
        <v>43918</v>
      </c>
      <c r="B36" t="s">
        <v>4</v>
      </c>
      <c r="C36" s="2">
        <v>92682</v>
      </c>
      <c r="D36" s="2">
        <v>0</v>
      </c>
      <c r="E36" s="2"/>
      <c r="H36">
        <f>100*C36/E35</f>
        <v>8.767015996526565</v>
      </c>
    </row>
    <row r="37" spans="1:9" x14ac:dyDescent="0.2">
      <c r="A37" s="1">
        <v>43918</v>
      </c>
      <c r="B37" t="s">
        <v>5</v>
      </c>
      <c r="C37" s="2">
        <v>962664</v>
      </c>
      <c r="D37" s="2">
        <v>0</v>
      </c>
      <c r="E37" s="2"/>
      <c r="I37">
        <f>100*C37/E35</f>
        <v>91.060731180598708</v>
      </c>
    </row>
    <row r="38" spans="1:9" x14ac:dyDescent="0.2">
      <c r="A38" s="1">
        <v>43925</v>
      </c>
      <c r="B38" t="s">
        <v>3</v>
      </c>
      <c r="C38" s="2">
        <v>1631</v>
      </c>
      <c r="D38" s="2">
        <v>0</v>
      </c>
      <c r="E38" s="2">
        <f t="shared" si="0"/>
        <v>915815</v>
      </c>
      <c r="G38">
        <f>100*C38/E38</f>
        <v>0.17809273707025983</v>
      </c>
    </row>
    <row r="39" spans="1:9" x14ac:dyDescent="0.2">
      <c r="A39" s="1">
        <v>43925</v>
      </c>
      <c r="B39" t="s">
        <v>4</v>
      </c>
      <c r="C39" s="2">
        <v>111870</v>
      </c>
      <c r="D39" s="2">
        <v>0</v>
      </c>
      <c r="E39" s="2"/>
      <c r="H39">
        <f>100*C39/E38</f>
        <v>12.215349169865092</v>
      </c>
    </row>
    <row r="40" spans="1:9" x14ac:dyDescent="0.2">
      <c r="A40" s="1">
        <v>43925</v>
      </c>
      <c r="B40" t="s">
        <v>5</v>
      </c>
      <c r="C40" s="2">
        <v>802314</v>
      </c>
      <c r="D40" s="2">
        <v>0</v>
      </c>
      <c r="E40" s="2"/>
      <c r="I40">
        <f>100*C40/E38</f>
        <v>87.606558093064649</v>
      </c>
    </row>
    <row r="41" spans="1:9" x14ac:dyDescent="0.2">
      <c r="A41" s="1">
        <v>43932</v>
      </c>
      <c r="B41" t="s">
        <v>3</v>
      </c>
      <c r="C41" s="2">
        <v>1318</v>
      </c>
      <c r="D41" s="2">
        <v>0</v>
      </c>
      <c r="E41" s="2">
        <f t="shared" si="0"/>
        <v>652886</v>
      </c>
      <c r="G41">
        <f>100*C41/E41</f>
        <v>0.20187291502651306</v>
      </c>
    </row>
    <row r="42" spans="1:9" x14ac:dyDescent="0.2">
      <c r="A42" s="1">
        <v>43932</v>
      </c>
      <c r="B42" t="s">
        <v>4</v>
      </c>
      <c r="C42" s="2">
        <v>112876</v>
      </c>
      <c r="D42" s="2">
        <v>0</v>
      </c>
      <c r="E42" s="2"/>
      <c r="H42">
        <f>100*C42/E41</f>
        <v>17.288776294789596</v>
      </c>
    </row>
    <row r="43" spans="1:9" x14ac:dyDescent="0.2">
      <c r="A43" s="1">
        <v>43932</v>
      </c>
      <c r="B43" t="s">
        <v>5</v>
      </c>
      <c r="C43" s="2">
        <v>538692</v>
      </c>
      <c r="D43" s="2">
        <v>0</v>
      </c>
      <c r="E43" s="2"/>
      <c r="I43">
        <f>100*C43/E41</f>
        <v>82.509350790183888</v>
      </c>
    </row>
    <row r="44" spans="1:9" x14ac:dyDescent="0.2">
      <c r="A44" s="1">
        <v>43939</v>
      </c>
      <c r="B44" t="s">
        <v>3</v>
      </c>
      <c r="C44" s="2">
        <v>1254</v>
      </c>
      <c r="D44" s="2">
        <v>0</v>
      </c>
      <c r="E44" s="2">
        <f t="shared" si="0"/>
        <v>524958</v>
      </c>
      <c r="G44">
        <f>100*C44/E44</f>
        <v>0.23887625295737944</v>
      </c>
    </row>
    <row r="45" spans="1:9" x14ac:dyDescent="0.2">
      <c r="A45" s="1">
        <v>43939</v>
      </c>
      <c r="B45" t="s">
        <v>4</v>
      </c>
      <c r="C45" s="2">
        <v>112714</v>
      </c>
      <c r="D45" s="2">
        <v>0</v>
      </c>
      <c r="E45" s="2"/>
      <c r="H45">
        <f>100*C45/E44</f>
        <v>21.471051017414727</v>
      </c>
    </row>
    <row r="46" spans="1:9" x14ac:dyDescent="0.2">
      <c r="A46" s="1">
        <v>43939</v>
      </c>
      <c r="B46" t="s">
        <v>5</v>
      </c>
      <c r="C46" s="2">
        <v>410990</v>
      </c>
      <c r="D46" s="2">
        <v>0</v>
      </c>
      <c r="E46" s="2"/>
      <c r="I46">
        <f>100*C46/E44</f>
        <v>78.290072729627894</v>
      </c>
    </row>
    <row r="47" spans="1:9" x14ac:dyDescent="0.2">
      <c r="A47" s="1">
        <v>43946</v>
      </c>
      <c r="B47" t="s">
        <v>3</v>
      </c>
      <c r="C47" s="2">
        <v>871</v>
      </c>
      <c r="D47" s="2">
        <v>0</v>
      </c>
      <c r="E47" s="2">
        <f t="shared" si="0"/>
        <v>322599</v>
      </c>
      <c r="G47">
        <f>100*C47/E47</f>
        <v>0.26999463730513734</v>
      </c>
    </row>
    <row r="48" spans="1:9" x14ac:dyDescent="0.2">
      <c r="A48" s="1">
        <v>43946</v>
      </c>
      <c r="B48" t="s">
        <v>4</v>
      </c>
      <c r="C48" s="2">
        <v>66193</v>
      </c>
      <c r="D48" s="2">
        <v>0</v>
      </c>
      <c r="E48" s="2"/>
      <c r="H48">
        <f>100*C48/E47</f>
        <v>20.518662488104425</v>
      </c>
    </row>
    <row r="49" spans="1:9" x14ac:dyDescent="0.2">
      <c r="A49" s="1">
        <v>43946</v>
      </c>
      <c r="B49" t="s">
        <v>5</v>
      </c>
      <c r="C49" s="2">
        <v>255535</v>
      </c>
      <c r="D49" s="2">
        <v>0</v>
      </c>
      <c r="E49" s="2"/>
      <c r="I49">
        <f>100*C49/E47</f>
        <v>79.211342874590443</v>
      </c>
    </row>
    <row r="50" spans="1:9" x14ac:dyDescent="0.2">
      <c r="A50" s="1">
        <v>43953</v>
      </c>
      <c r="B50" t="s">
        <v>3</v>
      </c>
      <c r="C50" s="2">
        <v>298204</v>
      </c>
      <c r="D50" s="2">
        <v>295721</v>
      </c>
      <c r="E50" s="2">
        <f t="shared" si="0"/>
        <v>611812</v>
      </c>
      <c r="G50">
        <f>100*C50/E50</f>
        <v>48.741116552143467</v>
      </c>
    </row>
    <row r="51" spans="1:9" x14ac:dyDescent="0.2">
      <c r="A51" s="1">
        <v>43953</v>
      </c>
      <c r="B51" t="s">
        <v>4</v>
      </c>
      <c r="C51" s="2">
        <v>91685</v>
      </c>
      <c r="D51" s="2">
        <v>117</v>
      </c>
      <c r="E51" s="2"/>
      <c r="H51">
        <f>100*C51/E50</f>
        <v>14.985812635253968</v>
      </c>
    </row>
    <row r="52" spans="1:9" x14ac:dyDescent="0.2">
      <c r="A52" s="1">
        <v>43953</v>
      </c>
      <c r="B52" t="s">
        <v>5</v>
      </c>
      <c r="C52" s="2">
        <v>221923</v>
      </c>
      <c r="D52" s="2">
        <v>345</v>
      </c>
      <c r="E52" s="2"/>
      <c r="I52">
        <f>100*C52/E50</f>
        <v>36.273070812602562</v>
      </c>
    </row>
    <row r="53" spans="1:9" x14ac:dyDescent="0.2">
      <c r="A53" s="1">
        <v>43960</v>
      </c>
      <c r="B53" t="s">
        <v>3</v>
      </c>
      <c r="C53" s="2">
        <v>137906</v>
      </c>
      <c r="D53" s="2">
        <v>134755</v>
      </c>
      <c r="E53" s="2">
        <f t="shared" si="0"/>
        <v>348842</v>
      </c>
      <c r="G53">
        <f>100*C53/E53</f>
        <v>39.532510420190228</v>
      </c>
    </row>
    <row r="54" spans="1:9" x14ac:dyDescent="0.2">
      <c r="A54" s="1">
        <v>43960</v>
      </c>
      <c r="B54" t="s">
        <v>4</v>
      </c>
      <c r="C54" s="2">
        <v>67162</v>
      </c>
      <c r="D54" s="2">
        <v>243</v>
      </c>
      <c r="E54" s="2"/>
      <c r="H54">
        <f>100*C54/E53</f>
        <v>19.252842260966283</v>
      </c>
    </row>
    <row r="55" spans="1:9" x14ac:dyDescent="0.2">
      <c r="A55" s="1">
        <v>43960</v>
      </c>
      <c r="B55" t="s">
        <v>5</v>
      </c>
      <c r="C55" s="2">
        <v>143774</v>
      </c>
      <c r="D55" s="2">
        <v>683</v>
      </c>
      <c r="E55" s="2"/>
      <c r="I55">
        <f>100*C55/E53</f>
        <v>41.21464731884349</v>
      </c>
    </row>
    <row r="56" spans="1:9" x14ac:dyDescent="0.2">
      <c r="A56" s="1">
        <v>43967</v>
      </c>
      <c r="B56" t="s">
        <v>3</v>
      </c>
      <c r="C56" s="2">
        <v>115932</v>
      </c>
      <c r="D56" s="2">
        <v>110639</v>
      </c>
      <c r="E56" s="2">
        <f t="shared" si="0"/>
        <v>359468</v>
      </c>
      <c r="G56">
        <f>100*C56/E56</f>
        <v>32.250993134298461</v>
      </c>
    </row>
    <row r="57" spans="1:9" x14ac:dyDescent="0.2">
      <c r="A57" s="1">
        <v>43967</v>
      </c>
      <c r="B57" t="s">
        <v>4</v>
      </c>
      <c r="C57" s="2">
        <v>63281</v>
      </c>
      <c r="D57" s="2">
        <v>335</v>
      </c>
      <c r="E57" s="2"/>
      <c r="H57">
        <f>100*C57/E56</f>
        <v>17.604070459679303</v>
      </c>
    </row>
    <row r="58" spans="1:9" x14ac:dyDescent="0.2">
      <c r="A58" s="1">
        <v>43967</v>
      </c>
      <c r="B58" t="s">
        <v>5</v>
      </c>
      <c r="C58" s="2">
        <v>180255</v>
      </c>
      <c r="D58" s="2">
        <v>841</v>
      </c>
      <c r="E58" s="2"/>
      <c r="I58">
        <f>100*C58/E56</f>
        <v>50.144936406022232</v>
      </c>
    </row>
    <row r="59" spans="1:9" x14ac:dyDescent="0.2">
      <c r="A59" s="1">
        <v>43974</v>
      </c>
      <c r="B59" t="s">
        <v>3</v>
      </c>
      <c r="C59" s="2">
        <v>95531</v>
      </c>
      <c r="D59" s="2">
        <v>89895</v>
      </c>
      <c r="E59" s="2">
        <f t="shared" si="0"/>
        <v>297680</v>
      </c>
      <c r="G59">
        <f>100*C59/E59</f>
        <v>32.091843590432681</v>
      </c>
    </row>
    <row r="60" spans="1:9" x14ac:dyDescent="0.2">
      <c r="A60" s="1">
        <v>43974</v>
      </c>
      <c r="B60" t="s">
        <v>4</v>
      </c>
      <c r="C60" s="2">
        <v>62399</v>
      </c>
      <c r="D60" s="2">
        <v>520</v>
      </c>
      <c r="E60" s="2"/>
      <c r="H60">
        <f>100*C60/E59</f>
        <v>20.9617710292932</v>
      </c>
    </row>
    <row r="61" spans="1:9" x14ac:dyDescent="0.2">
      <c r="A61" s="1">
        <v>43974</v>
      </c>
      <c r="B61" t="s">
        <v>5</v>
      </c>
      <c r="C61" s="2">
        <v>139750</v>
      </c>
      <c r="D61" s="2">
        <v>1053</v>
      </c>
      <c r="E61" s="2"/>
      <c r="I61">
        <f>100*C61/E59</f>
        <v>46.946385380274123</v>
      </c>
    </row>
    <row r="62" spans="1:9" x14ac:dyDescent="0.2">
      <c r="A62" s="1">
        <v>43981</v>
      </c>
      <c r="B62" t="s">
        <v>3</v>
      </c>
      <c r="C62" s="2">
        <v>78304</v>
      </c>
      <c r="D62" s="2">
        <v>70521</v>
      </c>
      <c r="E62" s="2">
        <f t="shared" si="0"/>
        <v>305799</v>
      </c>
      <c r="G62">
        <f>100*C62/E62</f>
        <v>25.606362349124751</v>
      </c>
    </row>
    <row r="63" spans="1:9" x14ac:dyDescent="0.2">
      <c r="A63" s="1">
        <v>43981</v>
      </c>
      <c r="B63" t="s">
        <v>4</v>
      </c>
      <c r="C63" s="2">
        <v>58878</v>
      </c>
      <c r="D63" s="2">
        <v>483</v>
      </c>
      <c r="E63" s="2"/>
      <c r="H63">
        <f>100*C63/E62</f>
        <v>19.253823590005201</v>
      </c>
    </row>
    <row r="64" spans="1:9" x14ac:dyDescent="0.2">
      <c r="A64" s="1">
        <v>43981</v>
      </c>
      <c r="B64" t="s">
        <v>5</v>
      </c>
      <c r="C64" s="2">
        <v>168617</v>
      </c>
      <c r="D64" s="2">
        <v>886</v>
      </c>
      <c r="E64" s="2"/>
      <c r="I64">
        <f>100*C64/E62</f>
        <v>55.139814060870052</v>
      </c>
    </row>
    <row r="65" spans="1:9" x14ac:dyDescent="0.2">
      <c r="A65" s="1">
        <v>43988</v>
      </c>
      <c r="B65" t="s">
        <v>3</v>
      </c>
      <c r="C65" s="2">
        <v>81690</v>
      </c>
      <c r="D65" s="2">
        <v>68432</v>
      </c>
      <c r="E65" s="2">
        <f t="shared" si="0"/>
        <v>338410</v>
      </c>
      <c r="G65">
        <f>100*C65/E65</f>
        <v>24.139357583995746</v>
      </c>
    </row>
    <row r="66" spans="1:9" x14ac:dyDescent="0.2">
      <c r="A66" s="1">
        <v>43988</v>
      </c>
      <c r="B66" t="s">
        <v>4</v>
      </c>
      <c r="C66" s="2">
        <v>63451</v>
      </c>
      <c r="D66" s="2">
        <v>605</v>
      </c>
      <c r="E66" s="2"/>
      <c r="H66">
        <f>100*C66/E65</f>
        <v>18.74974143790077</v>
      </c>
    </row>
    <row r="67" spans="1:9" x14ac:dyDescent="0.2">
      <c r="A67" s="1">
        <v>43988</v>
      </c>
      <c r="B67" t="s">
        <v>5</v>
      </c>
      <c r="C67" s="2">
        <v>193269</v>
      </c>
      <c r="D67" s="2">
        <v>1175</v>
      </c>
      <c r="E67" s="2"/>
      <c r="I67">
        <f>100*C67/E65</f>
        <v>57.110900978103487</v>
      </c>
    </row>
    <row r="68" spans="1:9" x14ac:dyDescent="0.2">
      <c r="A68" s="1"/>
      <c r="C68" s="2"/>
      <c r="D68" s="2"/>
    </row>
    <row r="69" spans="1:9" x14ac:dyDescent="0.2">
      <c r="A69" s="1"/>
      <c r="C69" s="2"/>
      <c r="D69" s="2"/>
    </row>
    <row r="70" spans="1:9" x14ac:dyDescent="0.2">
      <c r="A70" s="1"/>
      <c r="C70" s="2"/>
      <c r="D70" s="2"/>
    </row>
  </sheetData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8C40BFDE90924297CAFCA0B6E887BA" ma:contentTypeVersion="12" ma:contentTypeDescription="Create a new document." ma:contentTypeScope="" ma:versionID="af9888256906d13216f81b2d283d67ab">
  <xsd:schema xmlns:xsd="http://www.w3.org/2001/XMLSchema" xmlns:xs="http://www.w3.org/2001/XMLSchema" xmlns:p="http://schemas.microsoft.com/office/2006/metadata/properties" xmlns:ns2="9e5414a2-bcb2-40ca-b598-7fcbf922a641" xmlns:ns3="8bdebe45-587c-4cf0-9ae0-93c028cb9196" targetNamespace="http://schemas.microsoft.com/office/2006/metadata/properties" ma:root="true" ma:fieldsID="5330b6a98a5d0d7b2b6142c4eaa72374" ns2:_="" ns3:_="">
    <xsd:import namespace="9e5414a2-bcb2-40ca-b598-7fcbf922a641"/>
    <xsd:import namespace="8bdebe45-587c-4cf0-9ae0-93c028cb91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5414a2-bcb2-40ca-b598-7fcbf922a6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debe45-587c-4cf0-9ae0-93c028cb919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FCEBCD2-ACE0-4CAF-AF90-74B7B4675BBB}"/>
</file>

<file path=customXml/itemProps2.xml><?xml version="1.0" encoding="utf-8"?>
<ds:datastoreItem xmlns:ds="http://schemas.openxmlformats.org/officeDocument/2006/customXml" ds:itemID="{4B5AE9DF-4000-4F71-9E0B-5511FB4C15A3}"/>
</file>

<file path=customXml/itemProps3.xml><?xml version="1.0" encoding="utf-8"?>
<ds:datastoreItem xmlns:ds="http://schemas.openxmlformats.org/officeDocument/2006/customXml" ds:itemID="{0E0B576C-D861-4D35-A2B3-6BEE7DC177F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Calculations on Initial Claims </vt:lpstr>
      <vt:lpstr>Initial Claims Data</vt:lpstr>
      <vt:lpstr>WK_ENDING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Jose Maria Barrero</cp:lastModifiedBy>
  <dcterms:created xsi:type="dcterms:W3CDTF">2011-02-11T15:45:55Z</dcterms:created>
  <dcterms:modified xsi:type="dcterms:W3CDTF">2020-07-01T23:41:16Z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0x010100018C40BFDE90924297CAFCA0B6E887BA</vt:lpwstr>
  </property>
</Properties>
</file>